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Subjects\002 MAT110 Statistikk 1\2018\200 Problems, (2018)\007 Problem 7\001 Excel_files\"/>
    </mc:Choice>
  </mc:AlternateContent>
  <xr:revisionPtr revIDLastSave="0" documentId="13_ncr:1_{DA27254F-61D2-4386-9705-3571E9131534}" xr6:coauthVersionLast="31" xr6:coauthVersionMax="31" xr10:uidLastSave="{00000000-0000-0000-0000-000000000000}"/>
  <bookViews>
    <workbookView xWindow="240" yWindow="150" windowWidth="12435" windowHeight="18720" xr2:uid="{00000000-000D-0000-FFFF-FFFF00000000}"/>
  </bookViews>
  <sheets>
    <sheet name="Sheet1" sheetId="1" r:id="rId1"/>
    <sheet name="Sheet2" sheetId="7" r:id="rId2"/>
  </sheets>
  <calcPr calcId="179017"/>
</workbook>
</file>

<file path=xl/calcChain.xml><?xml version="1.0" encoding="utf-8"?>
<calcChain xmlns="http://schemas.openxmlformats.org/spreadsheetml/2006/main">
  <c r="C18" i="1" l="1"/>
  <c r="C22" i="1"/>
  <c r="C28" i="1"/>
  <c r="C25" i="1" l="1"/>
  <c r="C23" i="1"/>
  <c r="C32" i="1" s="1"/>
  <c r="C20" i="1"/>
  <c r="C51" i="1" s="1"/>
  <c r="C26" i="1" l="1"/>
  <c r="E37" i="1"/>
  <c r="E39" i="1" s="1"/>
  <c r="G44" i="1" l="1"/>
  <c r="H44" i="1"/>
  <c r="I44" i="1"/>
  <c r="K44" i="1"/>
  <c r="F44" i="1"/>
  <c r="J44" i="1"/>
  <c r="C48" i="1" l="1"/>
  <c r="C54" i="1" s="1"/>
</calcChain>
</file>

<file path=xl/sharedStrings.xml><?xml version="1.0" encoding="utf-8"?>
<sst xmlns="http://schemas.openxmlformats.org/spreadsheetml/2006/main" count="49" uniqueCount="48">
  <si>
    <t xml:space="preserve"> </t>
  </si>
  <si>
    <t>x_bar =</t>
  </si>
  <si>
    <t>y_bar =</t>
  </si>
  <si>
    <t>S_xy</t>
  </si>
  <si>
    <t>S_x</t>
  </si>
  <si>
    <t>S_y</t>
  </si>
  <si>
    <t>R_xy</t>
  </si>
  <si>
    <t>SSE=</t>
  </si>
  <si>
    <t>SST=</t>
  </si>
  <si>
    <t>y_reg</t>
  </si>
  <si>
    <t>beta =</t>
  </si>
  <si>
    <t>S_xy/S_x_2</t>
  </si>
  <si>
    <t>alpha=</t>
  </si>
  <si>
    <t>y_bar - beta*x_bar=</t>
  </si>
  <si>
    <t>y_reg  =   alpha - beta*x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</si>
  <si>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</si>
  <si>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</si>
  <si>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</si>
  <si>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</si>
  <si>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</si>
  <si>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</si>
  <si>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</si>
  <si>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</si>
  <si>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</si>
  <si>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</si>
  <si>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</si>
  <si>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</si>
  <si>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</si>
  <si>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</si>
  <si>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</si>
  <si>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</si>
  <si>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</si>
  <si>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</si>
  <si>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</si>
  <si>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</si>
  <si>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</si>
  <si>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</si>
  <si>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</si>
  <si>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Øving 7</t>
  </si>
  <si>
    <r>
      <t>x  (areal i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</si>
  <si>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y (pris i 1000 NOK)</t>
  </si>
  <si>
    <t>S_x_2</t>
  </si>
  <si>
    <t>S_y_2</t>
  </si>
  <si>
    <t>n=</t>
  </si>
  <si>
    <t>R2 =</t>
  </si>
  <si>
    <t>X Variable 5</t>
  </si>
  <si>
    <t>X Variable 6</t>
  </si>
  <si>
    <t>MAT110    Statistikk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</si>
</sst>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</xdr:colOff>
      <xdr:row>17</xdr:row>
      <xdr:rowOff>28575</xdr:rowOff>
    </xdr:from>
    <xdr:to>
      <xdr:col>16</xdr:col>
      <xdr:colOff>571500</xdr:colOff>
      <xdr:row>19</xdr:row>
      <xdr:rowOff>171450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5" y="3181350"/>
          <a:ext cx="1095375" cy="523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600075</xdr:colOff>
      <xdr:row>20</xdr:row>
      <xdr:rowOff>114300</xdr:rowOff>
    </xdr:from>
    <xdr:to>
      <xdr:col>18</xdr:col>
      <xdr:colOff>123825</xdr:colOff>
      <xdr:row>23</xdr:row>
      <xdr:rowOff>76200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34475" y="4191000"/>
          <a:ext cx="1990725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25</xdr:row>
      <xdr:rowOff>171450</xdr:rowOff>
    </xdr:from>
    <xdr:to>
      <xdr:col>19</xdr:col>
      <xdr:colOff>142875</xdr:colOff>
      <xdr:row>28</xdr:row>
      <xdr:rowOff>123825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44000" y="4819650"/>
          <a:ext cx="2581275" cy="523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57150</xdr:colOff>
      <xdr:row>30</xdr:row>
      <xdr:rowOff>123825</xdr:rowOff>
    </xdr:from>
    <xdr:to>
      <xdr:col>17</xdr:col>
      <xdr:colOff>19050</xdr:colOff>
      <xdr:row>33</xdr:row>
      <xdr:rowOff>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201150" y="5724525"/>
          <a:ext cx="1181100" cy="447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66675</xdr:colOff>
      <xdr:row>35</xdr:row>
      <xdr:rowOff>9525</xdr:rowOff>
    </xdr:from>
    <xdr:to>
      <xdr:col>17</xdr:col>
      <xdr:colOff>276225</xdr:colOff>
      <xdr:row>38</xdr:row>
      <xdr:rowOff>161925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10675" y="6562725"/>
          <a:ext cx="1428750" cy="723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28575</xdr:colOff>
      <xdr:row>42</xdr:row>
      <xdr:rowOff>152400</xdr:rowOff>
    </xdr:from>
    <xdr:to>
      <xdr:col>16</xdr:col>
      <xdr:colOff>561975</xdr:colOff>
      <xdr:row>44</xdr:row>
      <xdr:rowOff>47625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172575" y="8039100"/>
          <a:ext cx="1143000" cy="27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133350</xdr:colOff>
      <xdr:row>45</xdr:row>
      <xdr:rowOff>180975</xdr:rowOff>
    </xdr:from>
    <xdr:to>
      <xdr:col>18</xdr:col>
      <xdr:colOff>142875</xdr:colOff>
      <xdr:row>48</xdr:row>
      <xdr:rowOff>171450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277350" y="8639175"/>
          <a:ext cx="183832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200025</xdr:colOff>
      <xdr:row>49</xdr:row>
      <xdr:rowOff>28575</xdr:rowOff>
    </xdr:from>
    <xdr:to>
      <xdr:col>18</xdr:col>
      <xdr:colOff>114300</xdr:colOff>
      <xdr:row>52</xdr:row>
      <xdr:rowOff>95250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344025" y="9248775"/>
          <a:ext cx="1743075" cy="638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92"/>
  <sheetViews>
    <sheetView tabSelected="1" workbookViewId="0">
      <selection activeCell="P6" sqref="P6"/>
    </sheetView>
  </sheetViews>
  <sheetFormatPr defaultRowHeight="15" x14ac:dyDescent="0.25"/>
  <cols>
    <col min="15" max="15" width="9.5703125" bestFit="1" customWidth="1"/>
  </cols>
  <sheetData>
    <row r="3" spans="2:15" ht="36" x14ac:dyDescent="0.55000000000000004">
      <c r="B3" s="2" t="s">
        <v>47</v>
      </c>
    </row>
    <row r="4" spans="2:15" ht="36" x14ac:dyDescent="0.55000000000000004">
      <c r="B4" s="2"/>
    </row>
    <row r="5" spans="2:15" x14ac:dyDescent="0.25">
      <c r="F5" s="3"/>
      <c r="G5" s="3"/>
      <c r="H5" s="3"/>
      <c r="I5" s="3"/>
      <c r="J5" s="3"/>
      <c r="K5" s="3"/>
      <c r="L5" s="3"/>
    </row>
    <row r="6" spans="2:15" x14ac:dyDescent="0.25">
      <c r="O6" s="4">
        <v>43192</v>
      </c>
    </row>
    <row r="7" spans="2:15" x14ac:dyDescent="0.25">
      <c r="B7" s="1" t="s">
        <v>38</v>
      </c>
    </row>
    <row r="8" spans="2:15" x14ac:dyDescent="0.25">
      <c r="B8" s="1"/>
    </row>
    <row r="9" spans="2:15" ht="17.25" x14ac:dyDescent="0.25">
      <c r="B9" t="s">
        <v>39</v>
      </c>
      <c r="E9" s="3">
        <v>43</v>
      </c>
      <c r="F9" s="3">
        <v>60</v>
      </c>
      <c r="G9" s="3">
        <v>75</v>
      </c>
      <c r="H9" s="3">
        <v>80</v>
      </c>
      <c r="I9" s="3">
        <v>95</v>
      </c>
      <c r="J9" s="3">
        <v>105</v>
      </c>
      <c r="K9" s="3"/>
      <c r="L9" s="3"/>
    </row>
    <row r="10" spans="2:15" x14ac:dyDescent="0.25">
      <c r="E10" s="3"/>
      <c r="F10" s="3"/>
      <c r="G10" s="3"/>
      <c r="H10" s="3"/>
      <c r="I10" s="3"/>
      <c r="J10" s="3"/>
      <c r="K10" s="3"/>
      <c r="L10" s="3"/>
    </row>
    <row r="11" spans="2:15" x14ac:dyDescent="0.25">
      <c r="B11" t="s">
        <v>40</v>
      </c>
      <c r="E11" s="3">
        <v>2100</v>
      </c>
      <c r="F11" s="3">
        <v>2850</v>
      </c>
      <c r="G11" s="3">
        <v>3050</v>
      </c>
      <c r="H11" s="3">
        <v>3800</v>
      </c>
      <c r="I11" s="3">
        <v>4525</v>
      </c>
      <c r="J11" s="3">
        <v>4500</v>
      </c>
      <c r="K11" s="3"/>
      <c r="L11" s="3"/>
    </row>
    <row r="13" spans="2:15" x14ac:dyDescent="0.25"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x14ac:dyDescent="0.25"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x14ac:dyDescent="0.25">
      <c r="F15" s="3"/>
      <c r="G15" s="3"/>
      <c r="H15" s="3"/>
      <c r="I15" s="3"/>
      <c r="J15" s="3"/>
      <c r="K15" s="3"/>
      <c r="L15" s="3"/>
    </row>
    <row r="16" spans="2:15" x14ac:dyDescent="0.25">
      <c r="B16" t="s">
        <v>43</v>
      </c>
      <c r="C16" s="3">
        <v>6</v>
      </c>
      <c r="F16" s="3"/>
      <c r="G16" s="3"/>
      <c r="H16" s="3"/>
      <c r="I16" s="3"/>
      <c r="J16" s="3"/>
      <c r="K16" s="3"/>
      <c r="L16" s="3"/>
    </row>
    <row r="17" spans="1:12" x14ac:dyDescent="0.25">
      <c r="F17" s="3"/>
      <c r="G17" s="3"/>
      <c r="H17" s="3"/>
      <c r="I17" s="3"/>
      <c r="J17" s="3"/>
      <c r="K17" s="3"/>
      <c r="L17" s="3"/>
    </row>
    <row r="18" spans="1:12" x14ac:dyDescent="0.25">
      <c r="A18" t="s">
        <v>0</v>
      </c>
      <c r="B18" t="s">
        <v>1</v>
      </c>
      <c r="C18">
        <f>AVERAGE(E9:J9)</f>
        <v>76.333333333333329</v>
      </c>
      <c r="F18" s="3"/>
      <c r="G18" s="3"/>
      <c r="H18" s="3"/>
      <c r="I18" s="3"/>
      <c r="L18" s="3"/>
    </row>
    <row r="19" spans="1:12" x14ac:dyDescent="0.25">
      <c r="F19" s="3"/>
      <c r="G19" s="3"/>
      <c r="H19" s="3"/>
      <c r="I19" s="3"/>
      <c r="J19" s="3"/>
      <c r="K19" s="3"/>
      <c r="L19" s="3"/>
    </row>
    <row r="20" spans="1:12" x14ac:dyDescent="0.25">
      <c r="B20" t="s">
        <v>2</v>
      </c>
      <c r="C20">
        <f>AVERAGE(E11:J11)</f>
        <v>3470.8333333333335</v>
      </c>
      <c r="F20" s="3"/>
      <c r="G20" s="3"/>
      <c r="H20" s="3"/>
      <c r="I20" s="3"/>
      <c r="J20" s="3"/>
      <c r="L20" s="3"/>
    </row>
    <row r="21" spans="1:12" x14ac:dyDescent="0.25">
      <c r="F21" s="3"/>
      <c r="G21" s="3"/>
      <c r="H21" s="3"/>
      <c r="I21" s="3"/>
      <c r="J21" s="3"/>
      <c r="K21" s="3"/>
      <c r="L21" s="3"/>
    </row>
    <row r="22" spans="1:12" x14ac:dyDescent="0.25">
      <c r="B22" t="s">
        <v>4</v>
      </c>
      <c r="C22">
        <f>STDEV(E9:J9)</f>
        <v>22.642143596988937</v>
      </c>
      <c r="F22" s="3"/>
      <c r="G22" s="3"/>
      <c r="H22" s="3"/>
      <c r="I22" s="3"/>
      <c r="J22" s="3"/>
      <c r="L22" s="3"/>
    </row>
    <row r="23" spans="1:12" x14ac:dyDescent="0.25">
      <c r="B23" t="s">
        <v>5</v>
      </c>
      <c r="C23">
        <f>STDEV(E11:J11)</f>
        <v>971.65022856306973</v>
      </c>
      <c r="F23" s="3"/>
      <c r="G23" s="3"/>
      <c r="H23" s="3"/>
      <c r="I23" s="3"/>
      <c r="J23" s="3"/>
      <c r="L23" s="3"/>
    </row>
    <row r="24" spans="1:12" x14ac:dyDescent="0.25">
      <c r="F24" s="3"/>
      <c r="G24" s="3"/>
      <c r="H24" s="3"/>
      <c r="I24" s="3"/>
      <c r="J24" s="3"/>
      <c r="L24" s="3"/>
    </row>
    <row r="25" spans="1:12" x14ac:dyDescent="0.25">
      <c r="B25" t="s">
        <v>41</v>
      </c>
      <c r="C25">
        <f>C22^2</f>
        <v>512.66666666666708</v>
      </c>
      <c r="F25" s="3"/>
      <c r="G25" s="3"/>
      <c r="H25" s="3"/>
      <c r="I25" s="3"/>
      <c r="J25" s="3"/>
      <c r="L25" s="3"/>
    </row>
    <row r="26" spans="1:12" x14ac:dyDescent="0.25">
      <c r="B26" t="s">
        <v>42</v>
      </c>
      <c r="C26">
        <f>C23^2</f>
        <v>944104.1666666657</v>
      </c>
      <c r="F26" s="3"/>
      <c r="G26" s="3"/>
      <c r="H26" s="3"/>
      <c r="I26" s="3"/>
      <c r="J26" s="3"/>
      <c r="K26" s="3"/>
      <c r="L26" s="3"/>
    </row>
    <row r="27" spans="1:12" x14ac:dyDescent="0.25">
      <c r="F27" s="3"/>
      <c r="G27" s="3"/>
      <c r="H27" s="3"/>
      <c r="I27" s="3"/>
      <c r="J27" s="3"/>
      <c r="K27" s="3"/>
      <c r="L27" s="3"/>
    </row>
    <row r="28" spans="1:12" x14ac:dyDescent="0.25">
      <c r="B28" t="s">
        <v>3</v>
      </c>
      <c r="C28">
        <f>6/(6-1)*COVAR(E9:J9,E11:J11)</f>
        <v>21356.666666666668</v>
      </c>
      <c r="F28" s="3"/>
      <c r="G28" s="3"/>
      <c r="H28" s="3"/>
      <c r="I28" s="3"/>
      <c r="J28" s="3"/>
      <c r="L28" s="3"/>
    </row>
    <row r="29" spans="1:12" x14ac:dyDescent="0.25">
      <c r="F29" s="3"/>
      <c r="G29" s="3"/>
      <c r="H29" s="3"/>
      <c r="I29" s="3"/>
      <c r="J29" s="3"/>
      <c r="L29" s="3"/>
    </row>
    <row r="30" spans="1:12" x14ac:dyDescent="0.25">
      <c r="F30" s="3"/>
      <c r="G30" s="3"/>
      <c r="H30" s="3"/>
      <c r="I30" s="3"/>
      <c r="J30" s="3"/>
      <c r="L30" s="3"/>
    </row>
    <row r="31" spans="1:12" x14ac:dyDescent="0.25">
      <c r="F31" s="3"/>
      <c r="G31" s="3"/>
      <c r="H31" s="3"/>
      <c r="I31" s="3"/>
      <c r="J31" s="3"/>
      <c r="L31" s="3"/>
    </row>
    <row r="32" spans="1:12" x14ac:dyDescent="0.25">
      <c r="B32" t="s">
        <v>6</v>
      </c>
      <c r="C32">
        <f>$C$28/($C$22*$C$23)</f>
        <v>0.97074680924124335</v>
      </c>
      <c r="F32" s="3"/>
      <c r="G32" s="3"/>
      <c r="H32" s="3"/>
      <c r="I32" s="3"/>
      <c r="J32" s="3"/>
      <c r="L32" s="3"/>
    </row>
    <row r="33" spans="2:15" x14ac:dyDescent="0.25">
      <c r="F33" s="3"/>
      <c r="G33" s="3"/>
      <c r="H33" s="3"/>
      <c r="I33" s="3"/>
      <c r="J33" s="3"/>
      <c r="K33" s="3"/>
      <c r="L33" s="3"/>
    </row>
    <row r="34" spans="2:15" x14ac:dyDescent="0.25">
      <c r="F34" s="3"/>
      <c r="G34" s="3"/>
      <c r="H34" s="3"/>
      <c r="I34" s="3"/>
      <c r="J34" s="3"/>
      <c r="K34" s="3"/>
      <c r="L34" s="3"/>
    </row>
    <row r="35" spans="2:15" x14ac:dyDescent="0.25">
      <c r="F35" s="3"/>
      <c r="G35" s="3"/>
      <c r="H35" s="3"/>
      <c r="I35" s="3"/>
      <c r="J35" s="3"/>
      <c r="K35" s="3"/>
      <c r="L35" s="3"/>
    </row>
    <row r="36" spans="2:15" x14ac:dyDescent="0.25">
      <c r="F36" s="3"/>
      <c r="G36" s="3"/>
      <c r="H36" s="3"/>
      <c r="I36" s="3"/>
      <c r="J36" s="3"/>
      <c r="K36" s="3"/>
      <c r="L36" s="3"/>
    </row>
    <row r="37" spans="2:15" x14ac:dyDescent="0.25">
      <c r="B37" t="s">
        <v>10</v>
      </c>
      <c r="C37" t="s">
        <v>11</v>
      </c>
      <c r="E37">
        <f>$C$28/$C$22^2</f>
        <v>41.657997399219731</v>
      </c>
      <c r="F37" s="3"/>
      <c r="G37" s="3"/>
      <c r="H37" s="3"/>
      <c r="J37" s="3"/>
      <c r="L37" s="3"/>
    </row>
    <row r="38" spans="2:15" x14ac:dyDescent="0.25">
      <c r="F38" s="3"/>
      <c r="G38" s="3"/>
      <c r="H38" s="3"/>
      <c r="I38" s="3"/>
      <c r="J38" s="3"/>
      <c r="K38" s="3"/>
      <c r="L38" s="3"/>
    </row>
    <row r="39" spans="2:15" x14ac:dyDescent="0.25">
      <c r="B39" t="s">
        <v>12</v>
      </c>
      <c r="C39" t="s">
        <v>13</v>
      </c>
      <c r="E39">
        <f>$C$20-$E$37*$C$18</f>
        <v>290.9395318595607</v>
      </c>
      <c r="F39" s="3"/>
      <c r="G39" s="3"/>
      <c r="H39" s="3"/>
      <c r="J39" s="3"/>
      <c r="L39" s="3"/>
    </row>
    <row r="40" spans="2:15" x14ac:dyDescent="0.25">
      <c r="F40" s="3"/>
      <c r="G40" s="3"/>
      <c r="H40" s="3"/>
      <c r="I40" s="3"/>
      <c r="J40" s="3"/>
      <c r="K40" s="3"/>
      <c r="L40" s="3"/>
    </row>
    <row r="41" spans="2:15" x14ac:dyDescent="0.25">
      <c r="F41" s="3"/>
      <c r="G41" s="3"/>
      <c r="H41" s="3"/>
      <c r="I41" s="3"/>
      <c r="J41" s="3"/>
      <c r="K41" s="3"/>
      <c r="L41" s="3"/>
    </row>
    <row r="42" spans="2:15" x14ac:dyDescent="0.25">
      <c r="B42" t="s">
        <v>14</v>
      </c>
      <c r="F42" s="3"/>
      <c r="G42" s="3"/>
      <c r="H42" s="3"/>
      <c r="I42" s="3"/>
      <c r="J42" s="3"/>
      <c r="K42" s="3"/>
      <c r="L42" s="3"/>
    </row>
    <row r="43" spans="2:15" x14ac:dyDescent="0.25">
      <c r="F43" s="3"/>
      <c r="G43" s="3"/>
      <c r="H43" s="3"/>
      <c r="I43" s="3"/>
      <c r="J43" s="3"/>
      <c r="K43" s="3"/>
      <c r="L43" s="3"/>
    </row>
    <row r="44" spans="2:15" x14ac:dyDescent="0.25">
      <c r="B44" t="s">
        <v>9</v>
      </c>
      <c r="F44" s="3">
        <f>$E$39+$E$37*$E$9</f>
        <v>2082.2334200260093</v>
      </c>
      <c r="G44" s="3">
        <f>$E$39+$E$37*$F$9</f>
        <v>2790.4193758127444</v>
      </c>
      <c r="H44" s="3">
        <f>$E$39+$E$37*$G$9</f>
        <v>3415.2893368010405</v>
      </c>
      <c r="I44" s="3">
        <f>$E$39+$E$37*$H$9</f>
        <v>3623.5793237971393</v>
      </c>
      <c r="J44" s="3">
        <f>$E$39+$E$37*$I$9</f>
        <v>4248.4492847854353</v>
      </c>
      <c r="K44" s="3">
        <f>$E$39+$E$37*$J$9</f>
        <v>4665.0292587776321</v>
      </c>
      <c r="L44" s="3"/>
      <c r="M44" s="3"/>
      <c r="N44" s="3"/>
      <c r="O44" s="3"/>
    </row>
    <row r="45" spans="2:15" x14ac:dyDescent="0.25"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B48" t="s">
        <v>7</v>
      </c>
      <c r="C48">
        <f>($E$11-$F$44)^2+($F$11-$G$44)^2+($G$11-$H$44)^2+($H$11-$I$44)^2+($I$11-$J$44)^2+($J$11-$K$44)^2</f>
        <v>272141.01105331565</v>
      </c>
      <c r="F48" s="3"/>
      <c r="G48" s="3"/>
      <c r="H48" s="3"/>
      <c r="I48" s="3"/>
      <c r="J48" s="3"/>
      <c r="L48" s="3"/>
      <c r="M48" s="3"/>
      <c r="N48" s="3"/>
      <c r="O48" s="3"/>
    </row>
    <row r="49" spans="2:15" x14ac:dyDescent="0.25">
      <c r="F49" s="3"/>
      <c r="G49" s="3"/>
      <c r="H49" s="3"/>
      <c r="I49" s="3"/>
      <c r="J49" s="3"/>
      <c r="L49" s="3"/>
      <c r="M49" s="3"/>
      <c r="N49" s="3"/>
      <c r="O49" s="3"/>
    </row>
    <row r="50" spans="2:15" x14ac:dyDescent="0.25"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5">
      <c r="B51" t="s">
        <v>8</v>
      </c>
      <c r="C51">
        <f>($E$11-$C$20)^2+($F$11-$C$20)^2+($G$11-$C$20)^2+($H$11-$C$20)^2+($I$11-$C$20)^2+($J$11-$C$20)^2</f>
        <v>4720520.833333334</v>
      </c>
      <c r="F51" s="3"/>
      <c r="G51" s="3"/>
      <c r="H51" s="3"/>
      <c r="I51" s="3"/>
      <c r="J51" s="3"/>
      <c r="L51" s="3"/>
      <c r="M51" s="3"/>
      <c r="N51" s="3"/>
      <c r="O51" s="3"/>
    </row>
    <row r="52" spans="2:15" x14ac:dyDescent="0.25">
      <c r="F52" s="3"/>
      <c r="G52" s="3"/>
      <c r="H52" s="3"/>
      <c r="I52" s="3"/>
      <c r="J52" s="3"/>
      <c r="L52" s="3"/>
      <c r="M52" s="3"/>
      <c r="N52" s="3"/>
      <c r="O52" s="3"/>
    </row>
    <row r="53" spans="2:15" x14ac:dyDescent="0.25">
      <c r="F53" s="3"/>
      <c r="G53" s="3"/>
      <c r="H53" s="3"/>
      <c r="I53" s="3"/>
      <c r="J53" s="3"/>
      <c r="L53" s="3"/>
      <c r="M53" s="3"/>
      <c r="N53" s="3"/>
      <c r="O53" s="3"/>
    </row>
    <row r="54" spans="2:15" x14ac:dyDescent="0.25">
      <c r="B54" t="s">
        <v>44</v>
      </c>
      <c r="C54">
        <f>1-C48/C51</f>
        <v>0.9423493676520549</v>
      </c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5"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25">
      <c r="F56" s="3"/>
      <c r="G56" s="3"/>
      <c r="H56" s="3"/>
      <c r="I56" s="3"/>
      <c r="J56" s="3"/>
      <c r="K56" s="3"/>
      <c r="L56" s="3"/>
    </row>
    <row r="57" spans="2:15" x14ac:dyDescent="0.25">
      <c r="F57" s="3"/>
      <c r="G57" s="3"/>
      <c r="H57" s="3"/>
      <c r="I57" s="3"/>
      <c r="J57" s="3"/>
      <c r="K57" s="3"/>
      <c r="L57" s="3"/>
    </row>
    <row r="58" spans="2:15" x14ac:dyDescent="0.25">
      <c r="F58" s="3"/>
      <c r="G58" s="3"/>
      <c r="H58" s="3"/>
      <c r="I58" s="3"/>
      <c r="J58" s="3"/>
      <c r="K58" s="3"/>
      <c r="L58" s="3"/>
    </row>
    <row r="59" spans="2:15" x14ac:dyDescent="0.25">
      <c r="F59" s="3"/>
      <c r="G59" s="3"/>
      <c r="H59" s="3"/>
      <c r="I59" s="3"/>
      <c r="J59" s="3"/>
      <c r="K59" s="3"/>
      <c r="L59" s="3"/>
    </row>
    <row r="60" spans="2:15" x14ac:dyDescent="0.25">
      <c r="F60" s="3"/>
      <c r="G60" s="3"/>
      <c r="H60" s="3"/>
      <c r="I60" s="3"/>
      <c r="J60" s="3"/>
      <c r="K60" s="3"/>
      <c r="L60" s="3"/>
    </row>
    <row r="61" spans="2:15" x14ac:dyDescent="0.25">
      <c r="F61" s="3"/>
      <c r="G61" s="3"/>
      <c r="H61" s="3"/>
      <c r="I61" s="3"/>
      <c r="J61" s="3"/>
      <c r="K61" s="3"/>
      <c r="L61" s="3"/>
    </row>
    <row r="62" spans="2:15" x14ac:dyDescent="0.25">
      <c r="F62" s="3"/>
      <c r="G62" s="3"/>
      <c r="H62" s="3"/>
      <c r="I62" s="3"/>
      <c r="J62" s="3"/>
      <c r="K62" s="3"/>
      <c r="L62" s="3"/>
    </row>
    <row r="63" spans="2:15" x14ac:dyDescent="0.25">
      <c r="F63" s="3"/>
      <c r="G63" s="3"/>
      <c r="H63" s="3"/>
      <c r="I63" s="3"/>
      <c r="J63" s="3"/>
      <c r="K63" s="3"/>
      <c r="L63" s="3"/>
    </row>
    <row r="64" spans="2:15" x14ac:dyDescent="0.25">
      <c r="F64" s="3"/>
      <c r="G64" s="3"/>
      <c r="H64" s="3"/>
      <c r="I64" s="3"/>
      <c r="J64" s="3"/>
      <c r="K64" s="3"/>
      <c r="L64" s="3"/>
    </row>
    <row r="65" spans="6:12" x14ac:dyDescent="0.25">
      <c r="F65" s="3"/>
      <c r="G65" s="3"/>
      <c r="H65" s="3"/>
      <c r="I65" s="3"/>
      <c r="J65" s="3"/>
      <c r="K65" s="3"/>
      <c r="L65" s="3"/>
    </row>
    <row r="66" spans="6:12" x14ac:dyDescent="0.25">
      <c r="F66" s="3"/>
      <c r="G66" s="3"/>
      <c r="H66" s="3"/>
      <c r="I66" s="3"/>
      <c r="J66" s="3"/>
      <c r="K66" s="3"/>
      <c r="L66" s="3"/>
    </row>
    <row r="67" spans="6:12" x14ac:dyDescent="0.25">
      <c r="F67" s="3"/>
      <c r="G67" s="3"/>
      <c r="H67" s="3"/>
      <c r="I67" s="3"/>
      <c r="J67" s="3"/>
      <c r="K67" s="3"/>
      <c r="L67" s="3"/>
    </row>
    <row r="68" spans="6:12" x14ac:dyDescent="0.25">
      <c r="F68" s="3"/>
      <c r="G68" s="3"/>
      <c r="H68" s="3"/>
      <c r="I68" s="3"/>
      <c r="J68" s="3"/>
      <c r="K68" s="3"/>
      <c r="L68" s="3"/>
    </row>
    <row r="69" spans="6:12" x14ac:dyDescent="0.25">
      <c r="F69" s="3"/>
      <c r="G69" s="3"/>
      <c r="H69" s="3"/>
      <c r="I69" s="3"/>
      <c r="J69" s="3"/>
      <c r="K69" s="3"/>
      <c r="L69" s="3"/>
    </row>
    <row r="70" spans="6:12" x14ac:dyDescent="0.25">
      <c r="F70" s="3"/>
      <c r="G70" s="3"/>
      <c r="H70" s="3"/>
      <c r="I70" s="3"/>
      <c r="J70" s="3"/>
      <c r="K70" s="3"/>
      <c r="L70" s="3"/>
    </row>
    <row r="71" spans="6:12" x14ac:dyDescent="0.25">
      <c r="F71" s="3"/>
      <c r="G71" s="3"/>
      <c r="H71" s="3"/>
      <c r="I71" s="3"/>
      <c r="J71" s="3"/>
      <c r="K71" s="3"/>
      <c r="L71" s="3"/>
    </row>
    <row r="72" spans="6:12" x14ac:dyDescent="0.25">
      <c r="F72" s="3"/>
      <c r="G72" s="3"/>
      <c r="H72" s="3"/>
      <c r="I72" s="3"/>
      <c r="J72" s="3"/>
      <c r="K72" s="3"/>
      <c r="L72" s="3"/>
    </row>
    <row r="73" spans="6:12" x14ac:dyDescent="0.25">
      <c r="F73" s="3"/>
      <c r="G73" s="3"/>
      <c r="H73" s="3"/>
      <c r="I73" s="3"/>
      <c r="J73" s="3"/>
      <c r="K73" s="3"/>
      <c r="L73" s="3"/>
    </row>
    <row r="74" spans="6:12" x14ac:dyDescent="0.25">
      <c r="F74" s="3"/>
      <c r="G74" s="3"/>
      <c r="H74" s="3"/>
      <c r="I74" s="3"/>
      <c r="J74" s="3"/>
      <c r="K74" s="3"/>
      <c r="L74" s="3"/>
    </row>
    <row r="75" spans="6:12" x14ac:dyDescent="0.25">
      <c r="F75" s="3"/>
      <c r="G75" s="3"/>
      <c r="H75" s="3"/>
      <c r="I75" s="3"/>
      <c r="J75" s="3"/>
      <c r="K75" s="3"/>
      <c r="L75" s="3"/>
    </row>
    <row r="76" spans="6:12" x14ac:dyDescent="0.25">
      <c r="F76" s="3"/>
      <c r="G76" s="3"/>
      <c r="H76" s="3"/>
      <c r="I76" s="3"/>
      <c r="J76" s="3"/>
      <c r="K76" s="3"/>
      <c r="L76" s="3"/>
    </row>
    <row r="77" spans="6:12" x14ac:dyDescent="0.25">
      <c r="F77" s="3"/>
      <c r="G77" s="3"/>
      <c r="H77" s="3"/>
      <c r="I77" s="3"/>
      <c r="J77" s="3"/>
      <c r="K77" s="3"/>
      <c r="L77" s="3"/>
    </row>
    <row r="78" spans="6:12" x14ac:dyDescent="0.25">
      <c r="F78" s="3"/>
      <c r="G78" s="3"/>
      <c r="H78" s="3"/>
      <c r="I78" s="3"/>
      <c r="J78" s="3"/>
      <c r="K78" s="3"/>
      <c r="L78" s="3"/>
    </row>
    <row r="79" spans="6:12" x14ac:dyDescent="0.25">
      <c r="F79" s="3"/>
      <c r="G79" s="3"/>
      <c r="H79" s="3"/>
      <c r="I79" s="3"/>
      <c r="J79" s="3"/>
      <c r="K79" s="3"/>
      <c r="L79" s="3"/>
    </row>
    <row r="80" spans="6:12" x14ac:dyDescent="0.25">
      <c r="F80" s="3"/>
      <c r="G80" s="3"/>
      <c r="H80" s="3"/>
      <c r="I80" s="3"/>
      <c r="J80" s="3"/>
      <c r="K80" s="3"/>
      <c r="L80" s="3"/>
    </row>
    <row r="81" spans="6:12" x14ac:dyDescent="0.25">
      <c r="F81" s="3"/>
      <c r="G81" s="3"/>
      <c r="H81" s="3"/>
      <c r="I81" s="3"/>
      <c r="J81" s="3"/>
      <c r="K81" s="3"/>
      <c r="L81" s="3"/>
    </row>
    <row r="82" spans="6:12" x14ac:dyDescent="0.25">
      <c r="F82" s="3"/>
      <c r="G82" s="3"/>
      <c r="H82" s="3"/>
      <c r="I82" s="3"/>
      <c r="J82" s="3"/>
      <c r="K82" s="3"/>
      <c r="L82" s="3"/>
    </row>
    <row r="83" spans="6:12" x14ac:dyDescent="0.25">
      <c r="F83" s="3"/>
      <c r="G83" s="3"/>
      <c r="H83" s="3"/>
      <c r="I83" s="3"/>
      <c r="J83" s="3"/>
      <c r="K83" s="3"/>
      <c r="L83" s="3"/>
    </row>
    <row r="84" spans="6:12" x14ac:dyDescent="0.25">
      <c r="F84" s="3"/>
      <c r="G84" s="3"/>
      <c r="H84" s="3"/>
      <c r="I84" s="3"/>
      <c r="J84" s="3"/>
      <c r="K84" s="3"/>
      <c r="L84" s="3"/>
    </row>
    <row r="85" spans="6:12" x14ac:dyDescent="0.25">
      <c r="F85" s="3"/>
      <c r="G85" s="3"/>
      <c r="H85" s="3"/>
      <c r="I85" s="3"/>
      <c r="J85" s="3"/>
      <c r="K85" s="3"/>
      <c r="L85" s="3"/>
    </row>
    <row r="86" spans="6:12" x14ac:dyDescent="0.25">
      <c r="F86" s="3"/>
      <c r="G86" s="3"/>
      <c r="H86" s="3"/>
      <c r="I86" s="3"/>
      <c r="J86" s="3"/>
      <c r="K86" s="3"/>
      <c r="L86" s="3"/>
    </row>
    <row r="87" spans="6:12" x14ac:dyDescent="0.25">
      <c r="F87" s="3"/>
      <c r="G87" s="3"/>
      <c r="H87" s="3"/>
      <c r="I87" s="3"/>
      <c r="J87" s="3"/>
      <c r="K87" s="3"/>
      <c r="L87" s="3"/>
    </row>
    <row r="88" spans="6:12" x14ac:dyDescent="0.25">
      <c r="F88" s="3"/>
      <c r="G88" s="3"/>
      <c r="H88" s="3"/>
      <c r="I88" s="3"/>
      <c r="J88" s="3"/>
      <c r="K88" s="3"/>
      <c r="L88" s="3"/>
    </row>
    <row r="89" spans="6:12" x14ac:dyDescent="0.25">
      <c r="F89" s="3"/>
      <c r="G89" s="3"/>
      <c r="H89" s="3"/>
      <c r="I89" s="3"/>
      <c r="J89" s="3"/>
      <c r="K89" s="3"/>
      <c r="L89" s="3"/>
    </row>
    <row r="90" spans="6:12" x14ac:dyDescent="0.25">
      <c r="F90" s="3"/>
      <c r="G90" s="3"/>
      <c r="H90" s="3"/>
      <c r="I90" s="3"/>
      <c r="J90" s="3"/>
      <c r="K90" s="3"/>
      <c r="L90" s="3"/>
    </row>
    <row r="91" spans="6:12" x14ac:dyDescent="0.25">
      <c r="F91" s="3"/>
      <c r="G91" s="3"/>
      <c r="H91" s="3"/>
      <c r="I91" s="3"/>
      <c r="J91" s="3"/>
      <c r="K91" s="3"/>
      <c r="L91" s="3"/>
    </row>
    <row r="92" spans="6:12" x14ac:dyDescent="0.25">
      <c r="F92" s="3"/>
      <c r="G92" s="3"/>
      <c r="H92" s="3"/>
      <c r="I92" s="3"/>
      <c r="J92" s="3"/>
      <c r="K92" s="3"/>
      <c r="L92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workbookViewId="0">
      <selection activeCell="M35" sqref="M35"/>
    </sheetView>
  </sheetViews>
  <sheetFormatPr defaultRowHeight="15" x14ac:dyDescent="0.25"/>
  <cols>
    <col min="1" max="1" width="20.42578125" customWidth="1"/>
    <col min="2" max="2" width="12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15</v>
      </c>
    </row>
    <row r="2" spans="1:9" ht="15.75" thickBot="1" x14ac:dyDescent="0.3"/>
    <row r="3" spans="1:9" x14ac:dyDescent="0.25">
      <c r="A3" s="8" t="s">
        <v>16</v>
      </c>
      <c r="B3" s="8"/>
    </row>
    <row r="4" spans="1:9" x14ac:dyDescent="0.25">
      <c r="A4" s="5" t="s">
        <v>17</v>
      </c>
      <c r="B4" s="5">
        <v>0.97074680924124324</v>
      </c>
    </row>
    <row r="5" spans="1:9" x14ac:dyDescent="0.25">
      <c r="A5" s="5" t="s">
        <v>18</v>
      </c>
      <c r="B5" s="5">
        <v>0.94234936765205468</v>
      </c>
    </row>
    <row r="6" spans="1:9" x14ac:dyDescent="0.25">
      <c r="A6" s="5" t="s">
        <v>19</v>
      </c>
      <c r="B6" s="5">
        <v>-1.5</v>
      </c>
    </row>
    <row r="7" spans="1:9" x14ac:dyDescent="0.25">
      <c r="A7" s="5" t="s">
        <v>20</v>
      </c>
      <c r="B7" s="5">
        <v>260.83568153787741</v>
      </c>
    </row>
    <row r="8" spans="1:9" ht="15.75" thickBot="1" x14ac:dyDescent="0.3">
      <c r="A8" s="6" t="s">
        <v>21</v>
      </c>
      <c r="B8" s="6">
        <v>1</v>
      </c>
    </row>
    <row r="10" spans="1:9" ht="15.75" thickBot="1" x14ac:dyDescent="0.3">
      <c r="A10" t="s">
        <v>22</v>
      </c>
    </row>
    <row r="11" spans="1:9" x14ac:dyDescent="0.25">
      <c r="A11" s="7"/>
      <c r="B11" s="7" t="s">
        <v>26</v>
      </c>
      <c r="C11" s="7" t="s">
        <v>27</v>
      </c>
      <c r="D11" s="7" t="s">
        <v>28</v>
      </c>
      <c r="E11" s="7" t="s">
        <v>29</v>
      </c>
      <c r="F11" s="7" t="s">
        <v>30</v>
      </c>
    </row>
    <row r="12" spans="1:9" x14ac:dyDescent="0.25">
      <c r="A12" s="5" t="s">
        <v>23</v>
      </c>
      <c r="B12" s="5">
        <v>6</v>
      </c>
      <c r="C12" s="5">
        <v>4448379.8222800177</v>
      </c>
      <c r="D12" s="5">
        <v>741396.63704666961</v>
      </c>
      <c r="E12" s="5">
        <v>65.38345404189775</v>
      </c>
      <c r="F12" s="5" t="e">
        <v>#NUM!</v>
      </c>
    </row>
    <row r="13" spans="1:9" x14ac:dyDescent="0.25">
      <c r="A13" s="5" t="s">
        <v>24</v>
      </c>
      <c r="B13" s="5">
        <v>4</v>
      </c>
      <c r="C13" s="5">
        <v>272141.01105331595</v>
      </c>
      <c r="D13" s="5">
        <v>68035.252763328986</v>
      </c>
      <c r="E13" s="5"/>
      <c r="F13" s="5"/>
    </row>
    <row r="14" spans="1:9" ht="15.75" thickBot="1" x14ac:dyDescent="0.3">
      <c r="A14" s="6" t="s">
        <v>25</v>
      </c>
      <c r="B14" s="6">
        <v>10</v>
      </c>
      <c r="C14" s="6">
        <v>4720520.833333334</v>
      </c>
      <c r="D14" s="6"/>
      <c r="E14" s="6"/>
      <c r="F14" s="6"/>
    </row>
    <row r="15" spans="1:9" ht="15.75" thickBot="1" x14ac:dyDescent="0.3"/>
    <row r="16" spans="1:9" x14ac:dyDescent="0.25">
      <c r="A16" s="7"/>
      <c r="B16" s="7" t="s">
        <v>31</v>
      </c>
      <c r="C16" s="7" t="s">
        <v>20</v>
      </c>
      <c r="D16" s="7" t="s">
        <v>32</v>
      </c>
      <c r="E16" s="7" t="s">
        <v>33</v>
      </c>
      <c r="F16" s="7" t="s">
        <v>34</v>
      </c>
      <c r="G16" s="7" t="s">
        <v>35</v>
      </c>
      <c r="H16" s="7" t="s">
        <v>36</v>
      </c>
      <c r="I16" s="7" t="s">
        <v>37</v>
      </c>
    </row>
    <row r="17" spans="1:9" x14ac:dyDescent="0.25">
      <c r="A17" s="5" t="s">
        <v>45</v>
      </c>
      <c r="B17" s="5">
        <v>290.93953185955752</v>
      </c>
      <c r="C17" s="5">
        <v>407.42098763229444</v>
      </c>
      <c r="D17" s="5">
        <v>0.71410050216199528</v>
      </c>
      <c r="E17" s="5">
        <v>0.51462185798277704</v>
      </c>
      <c r="F17" s="5">
        <v>-840.24247494423821</v>
      </c>
      <c r="G17" s="5">
        <v>1422.1215386633532</v>
      </c>
      <c r="H17" s="5">
        <v>-840.24247494423821</v>
      </c>
      <c r="I17" s="5">
        <v>1422.1215386633532</v>
      </c>
    </row>
    <row r="18" spans="1:9" ht="15.75" thickBot="1" x14ac:dyDescent="0.3">
      <c r="A18" s="6" t="s">
        <v>46</v>
      </c>
      <c r="B18" s="6">
        <v>41.657997399219774</v>
      </c>
      <c r="C18" s="6">
        <v>5.1518648168430827</v>
      </c>
      <c r="D18" s="6">
        <v>8.0860035890356716</v>
      </c>
      <c r="E18" s="6">
        <v>1.2711070573909803E-3</v>
      </c>
      <c r="F18" s="6">
        <v>27.354127546648407</v>
      </c>
      <c r="G18" s="6">
        <v>55.961867251791141</v>
      </c>
      <c r="H18" s="6">
        <v>27.354127546648407</v>
      </c>
      <c r="I18" s="6">
        <v>55.961867251791141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</dc:creator>
  <cp:lastModifiedBy>perr</cp:lastModifiedBy>
  <dcterms:created xsi:type="dcterms:W3CDTF">2014-02-16T20:38:32Z</dcterms:created>
  <dcterms:modified xsi:type="dcterms:W3CDTF">2018-04-02T13:10:13Z</dcterms:modified>
</cp:coreProperties>
</file>